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ессий 6 созыва\67 сессия\Реш. № 584 Об исполнении местного бюджета за 2024 год\"/>
    </mc:Choice>
  </mc:AlternateContent>
  <xr:revisionPtr revIDLastSave="0" documentId="13_ncr:1_{ED30F3B5-5388-4ACF-BEB0-5A7608A4B7F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Titles" localSheetId="0">Лист1!$10:$10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8" i="1" l="1"/>
  <c r="D44" i="1" s="1"/>
  <c r="D43" i="1" s="1"/>
  <c r="E44" i="1"/>
  <c r="E43" i="1" s="1"/>
  <c r="D40" i="1"/>
  <c r="D39" i="1"/>
  <c r="D38" i="1"/>
  <c r="D37" i="1"/>
  <c r="D35" i="1"/>
  <c r="D34" i="1"/>
  <c r="D33" i="1"/>
  <c r="D32" i="1"/>
  <c r="D31" i="1"/>
  <c r="D29" i="1"/>
  <c r="D26" i="1"/>
  <c r="D25" i="1"/>
  <c r="D24" i="1"/>
  <c r="D23" i="1"/>
  <c r="D22" i="1"/>
  <c r="D21" i="1"/>
  <c r="D20" i="1"/>
  <c r="D18" i="1"/>
  <c r="F13" i="1"/>
  <c r="D13" i="1"/>
  <c r="D11" i="1" s="1"/>
  <c r="D12" i="1"/>
  <c r="E11" i="1"/>
  <c r="E52" i="1" l="1"/>
  <c r="D52" i="1"/>
</calcChain>
</file>

<file path=xl/sharedStrings.xml><?xml version="1.0" encoding="utf-8"?>
<sst xmlns="http://schemas.openxmlformats.org/spreadsheetml/2006/main" count="93" uniqueCount="93">
  <si>
    <t>ПРИЛОЖЕНИЕ № 1</t>
  </si>
  <si>
    <t>к решению Совета муниципального</t>
  </si>
  <si>
    <t>Объем поступлений доходов в местный бюджет по кодам</t>
  </si>
  <si>
    <t>видов (подвидов) доходов на 2024 год</t>
  </si>
  <si>
    <t>тыс.рублей</t>
  </si>
  <si>
    <t>Код бюджетной классификации</t>
  </si>
  <si>
    <t>Наименование доходов</t>
  </si>
  <si>
    <t>Бюджет,  утвержденный решением Совета МО Северский район от 21.12.2023 №421 
(в редакции от 19.12.2024 №522)</t>
  </si>
  <si>
    <t xml:space="preserve">Исполнено за 2024 год </t>
  </si>
  <si>
    <t>Процент исполнения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</si>
  <si>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</si>
  <si>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</si>
  <si>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</si>
  <si>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</si>
  <si>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</si>
  <si>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</si>
  <si>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</si>
  <si>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</si>
  <si>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</si>
  <si>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</si>
  <si>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</si>
  <si>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</si>
  <si>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</si>
  <si>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</si>
  <si>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</si>
  <si>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</si>
  <si>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</si>
  <si>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</si>
  <si>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</si>
  <si>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1 06 02000 02 0000 110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</si>
  <si>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</si>
  <si>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</si>
  <si>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</si>
  <si>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</si>
  <si>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</si>
  <si>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</si>
  <si>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</si>
  <si>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</si>
  <si>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</si>
  <si>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</si>
  <si>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</si>
  <si>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</si>
  <si>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</si>
  <si>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</si>
  <si>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</si>
  <si>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</si>
  <si>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</si>
  <si>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</si>
  <si>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</si>
  <si>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</si>
  <si>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</si>
  <si>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</si>
  <si>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</si>
  <si>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</si>
  <si>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</si>
  <si>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</si>
  <si>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</si>
  <si>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</si>
  <si>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</si>
  <si>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</si>
  <si>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</si>
  <si>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</si>
  <si>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</si>
  <si>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</si>
  <si>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</si>
  <si>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</si>
  <si>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</si>
  <si>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</si>
  <si>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</si>
  <si>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 xml:space="preserve">1 17 01050 05 0000 180 </t>
  </si>
  <si>
    <t>Прочие неналоговые доходы - Невыясненные поступления, зачисляемые в бюджеты муниципальных районов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</si>
  <si>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</si>
  <si>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</si>
  <si>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</si>
  <si>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</si>
  <si>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</si>
  <si>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</si>
  <si>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</si>
  <si>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</si>
  <si>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</si>
  <si>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</si>
  <si>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</si>
  <si>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</si>
  <si>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 xml:space="preserve">2 03 00000 00 0000 000 </t>
  </si>
  <si>
    <t xml:space="preserve">БЕЗВОЗМЕЗДНЫЕ ПОСТУПЛЕНИЯ ОТ ГОСУДАРСТВЕННЫХ (МУНИЦИПАЛЬНЫХ) ОРГАНИЗАЦИЙ 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</si>
  <si>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</si>
  <si>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</si>
  <si>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</si>
  <si>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</si>
  <si>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</si>
  <si>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от 24 июня 2025 года № 584</t>
  </si>
  <si>
    <t>образования Северский муниципальный</t>
  </si>
  <si>
    <t>район Краснодарского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</si>
</sst>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/>
      <sz val="10.5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" xfId="0" applyFont="1" applyBorder="1"/>
    <xf numFmtId="164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wrapText="1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7"/>
  <sheetViews>
    <sheetView tabSelected="1" zoomScaleNormal="100" workbookViewId="0">
      <selection activeCell="C4" sqref="C4:F4"/>
    </sheetView>
  </sheetViews>
  <sheetFormatPr defaultColWidth="9.85546875" defaultRowHeight="15" x14ac:dyDescent="0.25"/>
  <cols>
    <col min="1" max="1" width="21.28515625" style="4" customWidth="1"/>
    <col min="2" max="2" width="24" style="4" customWidth="1"/>
    <col min="3" max="3" width="11.140625" style="4" customWidth="1"/>
    <col min="4" max="4" width="12.42578125" style="4" customWidth="1"/>
    <col min="5" max="5" width="12.28515625" style="4" customWidth="1"/>
    <col min="6" max="6" width="8.7109375" style="4" customWidth="1"/>
    <col min="7" max="1022" width="9.85546875" style="4"/>
    <col min="1023" max="1023" width="11.5703125" style="4" customWidth="1"/>
    <col min="1024" max="1024" width="11.5703125" customWidth="1"/>
  </cols>
  <sheetData>
    <row r="1" spans="1:1024" s="5" customFormat="1" ht="18.75" x14ac:dyDescent="0.3">
      <c r="C1" s="48" t="s">
        <v>0</v>
      </c>
      <c r="D1" s="48"/>
      <c r="E1" s="48"/>
      <c r="F1" s="48"/>
      <c r="AMI1" s="4"/>
      <c r="AMJ1"/>
    </row>
    <row r="2" spans="1:1024" s="5" customFormat="1" ht="18.75" x14ac:dyDescent="0.3">
      <c r="C2" s="48" t="s">
        <v>1</v>
      </c>
      <c r="D2" s="48"/>
      <c r="E2" s="48"/>
      <c r="F2" s="48"/>
      <c r="AMI2" s="4"/>
      <c r="AMJ2"/>
    </row>
    <row r="3" spans="1:1024" s="5" customFormat="1" ht="18.75" x14ac:dyDescent="0.3">
      <c r="C3" s="48" t="s">
        <v>91</v>
      </c>
      <c r="D3" s="48"/>
      <c r="E3" s="48"/>
      <c r="F3" s="48"/>
      <c r="AMI3" s="4"/>
      <c r="AMJ3"/>
    </row>
    <row r="4" spans="1:1024" s="5" customFormat="1" ht="18.75" x14ac:dyDescent="0.3">
      <c r="C4" s="48" t="s">
        <v>92</v>
      </c>
      <c r="D4" s="48"/>
      <c r="E4" s="48"/>
      <c r="F4" s="48"/>
      <c r="AMI4" s="4"/>
      <c r="AMJ4"/>
    </row>
    <row r="5" spans="1:1024" s="5" customFormat="1" ht="25.35" customHeight="1" x14ac:dyDescent="0.3">
      <c r="C5" s="48" t="s">
        <v>90</v>
      </c>
      <c r="D5" s="48"/>
      <c r="E5" s="48"/>
      <c r="F5" s="48"/>
      <c r="AMI5" s="4"/>
      <c r="AMJ5"/>
    </row>
    <row r="6" spans="1:1024" s="5" customFormat="1" ht="25.35" customHeight="1" x14ac:dyDescent="0.3">
      <c r="C6" s="21"/>
      <c r="D6" s="21"/>
      <c r="E6" s="21"/>
      <c r="F6" s="21"/>
      <c r="AMI6" s="4"/>
      <c r="AMJ6"/>
    </row>
    <row r="7" spans="1:1024" s="5" customFormat="1" ht="18.75" customHeight="1" x14ac:dyDescent="0.3">
      <c r="A7" s="22" t="s">
        <v>2</v>
      </c>
      <c r="B7" s="22"/>
      <c r="C7" s="22"/>
      <c r="D7" s="22"/>
      <c r="E7" s="22"/>
      <c r="F7" s="22"/>
      <c r="AMI7" s="4"/>
      <c r="AMJ7"/>
    </row>
    <row r="8" spans="1:1024" s="5" customFormat="1" ht="18.75" customHeight="1" x14ac:dyDescent="0.3">
      <c r="A8" s="22" t="s">
        <v>3</v>
      </c>
      <c r="B8" s="22"/>
      <c r="C8" s="22"/>
      <c r="D8" s="22"/>
      <c r="E8" s="22"/>
      <c r="F8" s="22"/>
      <c r="AMI8" s="4"/>
      <c r="AMJ8"/>
    </row>
    <row r="9" spans="1:1024" s="5" customFormat="1" ht="18.75" x14ac:dyDescent="0.3">
      <c r="A9" s="6"/>
      <c r="B9" s="6"/>
      <c r="C9" s="6"/>
      <c r="D9" s="4"/>
      <c r="E9" s="23" t="s">
        <v>4</v>
      </c>
      <c r="F9" s="2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/>
    </row>
    <row r="10" spans="1:1024" s="5" customFormat="1" ht="61.5" customHeight="1" x14ac:dyDescent="0.3">
      <c r="A10" s="3" t="s">
        <v>5</v>
      </c>
      <c r="B10" s="46" t="s">
        <v>6</v>
      </c>
      <c r="C10" s="47"/>
      <c r="D10" s="7" t="s">
        <v>7</v>
      </c>
      <c r="E10" s="8" t="s">
        <v>8</v>
      </c>
      <c r="F10" s="8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4"/>
      <c r="AMJ10"/>
    </row>
    <row r="11" spans="1:1024" ht="23.85" customHeight="1" x14ac:dyDescent="0.25">
      <c r="A11" s="10" t="s">
        <v>10</v>
      </c>
      <c r="B11" s="44" t="s">
        <v>11</v>
      </c>
      <c r="C11" s="45"/>
      <c r="D11" s="11">
        <f>SUM(D12:D42)</f>
        <v>1452644.1999999997</v>
      </c>
      <c r="E11" s="11">
        <f>SUM(E12:E42)</f>
        <v>1745513.0999999996</v>
      </c>
      <c r="F11" s="12">
        <v>120.2</v>
      </c>
    </row>
    <row r="12" spans="1:1024" s="9" customFormat="1" ht="61.15" customHeight="1" x14ac:dyDescent="0.25">
      <c r="A12" s="13" t="s">
        <v>12</v>
      </c>
      <c r="B12" s="30" t="s">
        <v>13</v>
      </c>
      <c r="C12" s="31"/>
      <c r="D12" s="2">
        <f>126848.9+25000-55100-50000-40000-6748.9</f>
        <v>0</v>
      </c>
      <c r="E12" s="2">
        <v>13108.2</v>
      </c>
      <c r="F12" s="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/>
    </row>
    <row r="13" spans="1:1024" ht="19.350000000000001" customHeight="1" x14ac:dyDescent="0.25">
      <c r="A13" s="13" t="s">
        <v>14</v>
      </c>
      <c r="B13" s="30" t="s">
        <v>15</v>
      </c>
      <c r="C13" s="31"/>
      <c r="D13" s="2">
        <f>604323.1+35000+30900+52241.1+60200+15000</f>
        <v>797664.2</v>
      </c>
      <c r="E13" s="2">
        <v>1003287.5</v>
      </c>
      <c r="F13" s="1">
        <f>1.258*100</f>
        <v>125.8</v>
      </c>
    </row>
    <row r="14" spans="1:1024" ht="21.75" customHeight="1" x14ac:dyDescent="0.25">
      <c r="A14" s="14" t="s">
        <v>16</v>
      </c>
      <c r="B14" s="38" t="s">
        <v>17</v>
      </c>
      <c r="C14" s="39"/>
      <c r="D14" s="24">
        <v>3486.1</v>
      </c>
      <c r="E14" s="24">
        <v>3739.4</v>
      </c>
      <c r="F14" s="25">
        <v>107.3</v>
      </c>
    </row>
    <row r="15" spans="1:1024" ht="22.35" customHeight="1" x14ac:dyDescent="0.25">
      <c r="A15" s="14" t="s">
        <v>18</v>
      </c>
      <c r="B15" s="40"/>
      <c r="C15" s="41"/>
      <c r="D15" s="24"/>
      <c r="E15" s="24"/>
      <c r="F15" s="25"/>
    </row>
    <row r="16" spans="1:1024" ht="22.35" customHeight="1" x14ac:dyDescent="0.25">
      <c r="A16" s="14" t="s">
        <v>19</v>
      </c>
      <c r="B16" s="40"/>
      <c r="C16" s="41"/>
      <c r="D16" s="24"/>
      <c r="E16" s="24"/>
      <c r="F16" s="25"/>
    </row>
    <row r="17" spans="1:6" ht="56.25" customHeight="1" x14ac:dyDescent="0.25">
      <c r="A17" s="14" t="s">
        <v>20</v>
      </c>
      <c r="B17" s="42"/>
      <c r="C17" s="43"/>
      <c r="D17" s="24"/>
      <c r="E17" s="24"/>
      <c r="F17" s="25"/>
    </row>
    <row r="18" spans="1:6" ht="46.5" customHeight="1" x14ac:dyDescent="0.25">
      <c r="A18" s="13" t="s">
        <v>21</v>
      </c>
      <c r="B18" s="30" t="s">
        <v>22</v>
      </c>
      <c r="C18" s="31"/>
      <c r="D18" s="2">
        <f>228375+20000+10000+61125+25000+7507</f>
        <v>352007</v>
      </c>
      <c r="E18" s="2">
        <v>408941.1</v>
      </c>
      <c r="F18" s="1">
        <v>116.2</v>
      </c>
    </row>
    <row r="19" spans="1:6" ht="33.75" customHeight="1" x14ac:dyDescent="0.25">
      <c r="A19" s="13" t="s">
        <v>23</v>
      </c>
      <c r="B19" s="30" t="s">
        <v>24</v>
      </c>
      <c r="C19" s="31"/>
      <c r="D19" s="2"/>
      <c r="E19" s="2">
        <v>202.9</v>
      </c>
      <c r="F19" s="1"/>
    </row>
    <row r="20" spans="1:6" ht="14.25" customHeight="1" x14ac:dyDescent="0.25">
      <c r="A20" s="13" t="s">
        <v>25</v>
      </c>
      <c r="B20" s="30" t="s">
        <v>26</v>
      </c>
      <c r="C20" s="31"/>
      <c r="D20" s="2">
        <f>1930+1400+1233.9</f>
        <v>4563.8999999999996</v>
      </c>
      <c r="E20" s="2">
        <v>4984.5</v>
      </c>
      <c r="F20" s="1">
        <v>109.2</v>
      </c>
    </row>
    <row r="21" spans="1:6" ht="63.75" customHeight="1" x14ac:dyDescent="0.25">
      <c r="A21" s="13" t="s">
        <v>27</v>
      </c>
      <c r="B21" s="30" t="s">
        <v>28</v>
      </c>
      <c r="C21" s="31"/>
      <c r="D21" s="2">
        <f>31802.3+4500</f>
        <v>36302.300000000003</v>
      </c>
      <c r="E21" s="2">
        <v>31045.7</v>
      </c>
      <c r="F21" s="1">
        <v>85.5</v>
      </c>
    </row>
    <row r="22" spans="1:6" ht="33" customHeight="1" x14ac:dyDescent="0.25">
      <c r="A22" s="15" t="s">
        <v>29</v>
      </c>
      <c r="B22" s="36" t="s">
        <v>30</v>
      </c>
      <c r="C22" s="37"/>
      <c r="D22" s="2">
        <f>25949.8-2000-600</f>
        <v>23349.8</v>
      </c>
      <c r="E22" s="2">
        <v>23390</v>
      </c>
      <c r="F22" s="1">
        <v>100.2</v>
      </c>
    </row>
    <row r="23" spans="1:6" ht="15.75" x14ac:dyDescent="0.25">
      <c r="A23" s="15" t="s">
        <v>31</v>
      </c>
      <c r="B23" s="36" t="s">
        <v>32</v>
      </c>
      <c r="C23" s="37"/>
      <c r="D23" s="2">
        <f>12628.1+1600</f>
        <v>14228.1</v>
      </c>
      <c r="E23" s="2">
        <v>24744.7</v>
      </c>
      <c r="F23" s="1">
        <v>173.9</v>
      </c>
    </row>
    <row r="24" spans="1:6" ht="58.5" customHeight="1" x14ac:dyDescent="0.25">
      <c r="A24" s="15" t="s">
        <v>33</v>
      </c>
      <c r="B24" s="30" t="s">
        <v>34</v>
      </c>
      <c r="C24" s="31"/>
      <c r="D24" s="2">
        <f>6.8-1.7+0.1-1.8</f>
        <v>3.3999999999999995</v>
      </c>
      <c r="E24" s="2">
        <v>3.3</v>
      </c>
      <c r="F24" s="1">
        <v>97.1</v>
      </c>
    </row>
    <row r="25" spans="1:6" ht="153.75" customHeight="1" x14ac:dyDescent="0.25">
      <c r="A25" s="15" t="s">
        <v>35</v>
      </c>
      <c r="B25" s="30" t="s">
        <v>36</v>
      </c>
      <c r="C25" s="31"/>
      <c r="D25" s="2">
        <f>55935+20000+23844.7</f>
        <v>99779.7</v>
      </c>
      <c r="E25" s="2">
        <v>98480.7</v>
      </c>
      <c r="F25" s="1">
        <v>98.7</v>
      </c>
    </row>
    <row r="26" spans="1:6" ht="140.25" customHeight="1" x14ac:dyDescent="0.25">
      <c r="A26" s="15" t="s">
        <v>37</v>
      </c>
      <c r="B26" s="30" t="s">
        <v>38</v>
      </c>
      <c r="C26" s="31"/>
      <c r="D26" s="2">
        <f>21830-4830</f>
        <v>17000</v>
      </c>
      <c r="E26" s="2">
        <v>24140</v>
      </c>
      <c r="F26" s="16">
        <v>142</v>
      </c>
    </row>
    <row r="27" spans="1:6" ht="120.75" customHeight="1" x14ac:dyDescent="0.25">
      <c r="A27" s="17" t="s">
        <v>39</v>
      </c>
      <c r="B27" s="32" t="s">
        <v>40</v>
      </c>
      <c r="C27" s="33"/>
      <c r="D27" s="2"/>
      <c r="E27" s="2">
        <v>-1.3</v>
      </c>
      <c r="F27" s="16"/>
    </row>
    <row r="28" spans="1:6" ht="125.25" customHeight="1" x14ac:dyDescent="0.25">
      <c r="A28" s="15" t="s">
        <v>41</v>
      </c>
      <c r="B28" s="30" t="s">
        <v>42</v>
      </c>
      <c r="C28" s="31"/>
      <c r="D28" s="2">
        <v>87</v>
      </c>
      <c r="E28" s="2">
        <v>133.6</v>
      </c>
      <c r="F28" s="1">
        <v>153.6</v>
      </c>
    </row>
    <row r="29" spans="1:6" ht="63" customHeight="1" x14ac:dyDescent="0.25">
      <c r="A29" s="15" t="s">
        <v>43</v>
      </c>
      <c r="B29" s="30" t="s">
        <v>44</v>
      </c>
      <c r="C29" s="31"/>
      <c r="D29" s="2">
        <f>132-132+154.4</f>
        <v>154.4</v>
      </c>
      <c r="E29" s="2">
        <v>155.80000000000001</v>
      </c>
      <c r="F29" s="1">
        <v>100.9</v>
      </c>
    </row>
    <row r="30" spans="1:6" ht="239.25" customHeight="1" x14ac:dyDescent="0.25">
      <c r="A30" s="15" t="s">
        <v>45</v>
      </c>
      <c r="B30" s="30" t="s">
        <v>46</v>
      </c>
      <c r="C30" s="31"/>
      <c r="D30" s="2"/>
      <c r="E30" s="2">
        <v>3.3</v>
      </c>
      <c r="F30" s="1"/>
    </row>
    <row r="31" spans="1:6" ht="196.5" customHeight="1" x14ac:dyDescent="0.25">
      <c r="A31" s="15" t="s">
        <v>47</v>
      </c>
      <c r="B31" s="30" t="s">
        <v>48</v>
      </c>
      <c r="C31" s="31"/>
      <c r="D31" s="2">
        <f>65-35-0.7</f>
        <v>29.3</v>
      </c>
      <c r="E31" s="2">
        <v>57.8</v>
      </c>
      <c r="F31" s="1">
        <v>197.3</v>
      </c>
    </row>
    <row r="32" spans="1:6" ht="123" customHeight="1" x14ac:dyDescent="0.25">
      <c r="A32" s="15" t="s">
        <v>49</v>
      </c>
      <c r="B32" s="30" t="s">
        <v>50</v>
      </c>
      <c r="C32" s="31"/>
      <c r="D32" s="2">
        <f>585+52.3</f>
        <v>637.29999999999995</v>
      </c>
      <c r="E32" s="2">
        <v>936.3</v>
      </c>
      <c r="F32" s="1">
        <v>146.9</v>
      </c>
    </row>
    <row r="33" spans="1:6" ht="30.75" customHeight="1" x14ac:dyDescent="0.25">
      <c r="A33" s="17" t="s">
        <v>51</v>
      </c>
      <c r="B33" s="30" t="s">
        <v>52</v>
      </c>
      <c r="C33" s="31"/>
      <c r="D33" s="2">
        <f>1711.5+2000-310</f>
        <v>3401.5</v>
      </c>
      <c r="E33" s="2">
        <v>3510.9</v>
      </c>
      <c r="F33" s="1">
        <v>103.2</v>
      </c>
    </row>
    <row r="34" spans="1:6" ht="46.5" customHeight="1" x14ac:dyDescent="0.25">
      <c r="A34" s="15" t="s">
        <v>53</v>
      </c>
      <c r="B34" s="30" t="s">
        <v>54</v>
      </c>
      <c r="C34" s="31"/>
      <c r="D34" s="2">
        <f>1031+150+384</f>
        <v>1565</v>
      </c>
      <c r="E34" s="2">
        <v>2072.6999999999998</v>
      </c>
      <c r="F34" s="1">
        <v>132.4</v>
      </c>
    </row>
    <row r="35" spans="1:6" ht="34.35" customHeight="1" x14ac:dyDescent="0.25">
      <c r="A35" s="15" t="s">
        <v>55</v>
      </c>
      <c r="B35" s="30" t="s">
        <v>56</v>
      </c>
      <c r="C35" s="31"/>
      <c r="D35" s="2">
        <f>334+250-184</f>
        <v>400</v>
      </c>
      <c r="E35" s="2">
        <v>417.7</v>
      </c>
      <c r="F35" s="1">
        <v>104.4</v>
      </c>
    </row>
    <row r="36" spans="1:6" ht="153.75" customHeight="1" x14ac:dyDescent="0.25">
      <c r="A36" s="13" t="s">
        <v>57</v>
      </c>
      <c r="B36" s="30" t="s">
        <v>58</v>
      </c>
      <c r="C36" s="31"/>
      <c r="D36" s="2"/>
      <c r="E36" s="2">
        <v>3.8</v>
      </c>
      <c r="F36" s="1"/>
    </row>
    <row r="37" spans="1:6" ht="102" customHeight="1" x14ac:dyDescent="0.25">
      <c r="A37" s="17" t="s">
        <v>59</v>
      </c>
      <c r="B37" s="30" t="s">
        <v>60</v>
      </c>
      <c r="C37" s="31"/>
      <c r="D37" s="2">
        <f>15000+21500+17500+11000+15000</f>
        <v>80000</v>
      </c>
      <c r="E37" s="2">
        <v>86522.6</v>
      </c>
      <c r="F37" s="1">
        <v>108.2</v>
      </c>
    </row>
    <row r="38" spans="1:6" ht="78.75" customHeight="1" x14ac:dyDescent="0.25">
      <c r="A38" s="13" t="s">
        <v>61</v>
      </c>
      <c r="B38" s="30" t="s">
        <v>62</v>
      </c>
      <c r="C38" s="31"/>
      <c r="D38" s="2">
        <f>3500+4500+2000</f>
        <v>10000</v>
      </c>
      <c r="E38" s="2">
        <v>9186.4</v>
      </c>
      <c r="F38" s="1">
        <v>91.9</v>
      </c>
    </row>
    <row r="39" spans="1:6" ht="167.25" customHeight="1" x14ac:dyDescent="0.25">
      <c r="A39" s="13" t="s">
        <v>63</v>
      </c>
      <c r="B39" s="30" t="s">
        <v>64</v>
      </c>
      <c r="C39" s="31"/>
      <c r="D39" s="2">
        <f>900+1300+500+1280</f>
        <v>3980</v>
      </c>
      <c r="E39" s="2">
        <v>5327.4</v>
      </c>
      <c r="F39" s="1">
        <v>133.9</v>
      </c>
    </row>
    <row r="40" spans="1:6" ht="140.25" customHeight="1" x14ac:dyDescent="0.25">
      <c r="A40" s="13" t="s">
        <v>65</v>
      </c>
      <c r="B40" s="30" t="s">
        <v>66</v>
      </c>
      <c r="C40" s="31"/>
      <c r="D40" s="2">
        <f>300-180</f>
        <v>120</v>
      </c>
      <c r="E40" s="2">
        <v>113.4</v>
      </c>
      <c r="F40" s="1">
        <v>94.5</v>
      </c>
    </row>
    <row r="41" spans="1:6" ht="30" customHeight="1" x14ac:dyDescent="0.25">
      <c r="A41" s="13" t="s">
        <v>67</v>
      </c>
      <c r="B41" s="30" t="s">
        <v>68</v>
      </c>
      <c r="C41" s="31"/>
      <c r="D41" s="2">
        <v>3885.2</v>
      </c>
      <c r="E41" s="2">
        <v>4166</v>
      </c>
      <c r="F41" s="1">
        <v>107.2</v>
      </c>
    </row>
    <row r="42" spans="1:6" ht="63" customHeight="1" x14ac:dyDescent="0.25">
      <c r="A42" s="17" t="s">
        <v>69</v>
      </c>
      <c r="B42" s="30" t="s">
        <v>70</v>
      </c>
      <c r="C42" s="31"/>
      <c r="D42" s="2"/>
      <c r="E42" s="2">
        <v>-3161.3</v>
      </c>
      <c r="F42" s="1"/>
    </row>
    <row r="43" spans="1:6" ht="31.5" customHeight="1" x14ac:dyDescent="0.25">
      <c r="A43" s="10" t="s">
        <v>71</v>
      </c>
      <c r="B43" s="34" t="s">
        <v>72</v>
      </c>
      <c r="C43" s="35"/>
      <c r="D43" s="11">
        <f>D44+D49+D50-D51</f>
        <v>2710166.1999999997</v>
      </c>
      <c r="E43" s="11">
        <f>E44+E49+E50-E51</f>
        <v>2693671.3</v>
      </c>
      <c r="F43" s="12">
        <v>99.4</v>
      </c>
    </row>
    <row r="44" spans="1:6" ht="44.25" customHeight="1" x14ac:dyDescent="0.25">
      <c r="A44" s="13" t="s">
        <v>73</v>
      </c>
      <c r="B44" s="30" t="s">
        <v>74</v>
      </c>
      <c r="C44" s="31"/>
      <c r="D44" s="2">
        <f>D45+D46+D47+D48</f>
        <v>2701714.8</v>
      </c>
      <c r="E44" s="2">
        <f>E45+E46+E47+E48</f>
        <v>2677448.5</v>
      </c>
      <c r="F44" s="1">
        <v>99.1</v>
      </c>
    </row>
    <row r="45" spans="1:6" ht="32.25" customHeight="1" x14ac:dyDescent="0.25">
      <c r="A45" s="13" t="s">
        <v>75</v>
      </c>
      <c r="B45" s="30" t="s">
        <v>76</v>
      </c>
      <c r="C45" s="31"/>
      <c r="D45" s="18">
        <v>192578.1</v>
      </c>
      <c r="E45" s="2">
        <v>192578.1</v>
      </c>
      <c r="F45" s="16">
        <v>100</v>
      </c>
    </row>
    <row r="46" spans="1:6" ht="63" customHeight="1" x14ac:dyDescent="0.25">
      <c r="A46" s="13" t="s">
        <v>77</v>
      </c>
      <c r="B46" s="30" t="s">
        <v>78</v>
      </c>
      <c r="C46" s="31"/>
      <c r="D46" s="2">
        <v>472579.7</v>
      </c>
      <c r="E46" s="2">
        <v>453001</v>
      </c>
      <c r="F46" s="1">
        <v>95.9</v>
      </c>
    </row>
    <row r="47" spans="1:6" ht="29.25" customHeight="1" x14ac:dyDescent="0.25">
      <c r="A47" s="13" t="s">
        <v>79</v>
      </c>
      <c r="B47" s="30" t="s">
        <v>80</v>
      </c>
      <c r="C47" s="31"/>
      <c r="D47" s="2">
        <v>1999613.5</v>
      </c>
      <c r="E47" s="2">
        <v>1994926.1</v>
      </c>
      <c r="F47" s="1">
        <v>99.8</v>
      </c>
    </row>
    <row r="48" spans="1:6" ht="15" customHeight="1" x14ac:dyDescent="0.25">
      <c r="A48" s="13" t="s">
        <v>81</v>
      </c>
      <c r="B48" s="30" t="s">
        <v>82</v>
      </c>
      <c r="C48" s="31"/>
      <c r="D48" s="2">
        <f>27170+9773.5</f>
        <v>36943.5</v>
      </c>
      <c r="E48" s="2">
        <v>36943.300000000003</v>
      </c>
      <c r="F48" s="16">
        <v>100</v>
      </c>
    </row>
    <row r="49" spans="1:1024" ht="78" customHeight="1" x14ac:dyDescent="0.25">
      <c r="A49" s="17" t="s">
        <v>83</v>
      </c>
      <c r="B49" s="32" t="s">
        <v>84</v>
      </c>
      <c r="C49" s="33"/>
      <c r="D49" s="2">
        <v>1255.8</v>
      </c>
      <c r="E49" s="2">
        <v>1255.8</v>
      </c>
      <c r="F49" s="16">
        <v>100</v>
      </c>
    </row>
    <row r="50" spans="1:1024" ht="156.75" customHeight="1" x14ac:dyDescent="0.25">
      <c r="A50" s="13" t="s">
        <v>85</v>
      </c>
      <c r="B50" s="32" t="s">
        <v>86</v>
      </c>
      <c r="C50" s="33"/>
      <c r="D50" s="2">
        <v>21159</v>
      </c>
      <c r="E50" s="2">
        <v>28930.400000000001</v>
      </c>
      <c r="F50" s="1">
        <v>136.69999999999999</v>
      </c>
    </row>
    <row r="51" spans="1:1024" ht="96" customHeight="1" x14ac:dyDescent="0.25">
      <c r="A51" s="13" t="s">
        <v>87</v>
      </c>
      <c r="B51" s="30" t="s">
        <v>88</v>
      </c>
      <c r="C51" s="31"/>
      <c r="D51" s="2">
        <v>13963.4</v>
      </c>
      <c r="E51" s="2">
        <v>13963.4</v>
      </c>
      <c r="F51" s="16">
        <v>100</v>
      </c>
    </row>
    <row r="52" spans="1:1024" ht="24" customHeight="1" x14ac:dyDescent="0.25">
      <c r="A52" s="19"/>
      <c r="B52" s="28" t="s">
        <v>89</v>
      </c>
      <c r="C52" s="29"/>
      <c r="D52" s="11">
        <f>D43+D11</f>
        <v>4162810.3999999994</v>
      </c>
      <c r="E52" s="11">
        <f>E43+E11</f>
        <v>4439184.3999999994</v>
      </c>
      <c r="F52" s="12">
        <v>106.6</v>
      </c>
    </row>
    <row r="53" spans="1:1024" ht="15.75" x14ac:dyDescent="0.25">
      <c r="A53" s="6"/>
      <c r="B53" s="6"/>
      <c r="C53" s="6"/>
      <c r="D53" s="20"/>
      <c r="E53" s="6"/>
      <c r="F53" s="6"/>
    </row>
    <row r="54" spans="1:1024" s="4" customFormat="1" ht="19.350000000000001" customHeight="1" x14ac:dyDescent="0.25">
      <c r="A54" s="6"/>
      <c r="B54" s="6"/>
      <c r="C54" s="6"/>
      <c r="D54" s="6"/>
      <c r="E54" s="6"/>
      <c r="F54" s="6"/>
      <c r="AMJ54"/>
    </row>
    <row r="55" spans="1:1024" ht="32.85" customHeight="1" x14ac:dyDescent="0.3">
      <c r="A55" s="26"/>
      <c r="B55" s="26"/>
      <c r="C55" s="27"/>
      <c r="D55" s="27"/>
      <c r="E55" s="27"/>
      <c r="F55" s="2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</row>
    <row r="57" spans="1:1024" s="5" customFormat="1" ht="18.7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  <c r="AMJ57"/>
    </row>
  </sheetData>
  <mergeCells count="54">
    <mergeCell ref="A7:F7"/>
    <mergeCell ref="C4:F4"/>
    <mergeCell ref="B52:C52"/>
    <mergeCell ref="B51:C51"/>
    <mergeCell ref="B50:C50"/>
    <mergeCell ref="B49:C49"/>
    <mergeCell ref="B48:C48"/>
    <mergeCell ref="A55:B55"/>
    <mergeCell ref="C55:D55"/>
    <mergeCell ref="E55:F55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7"/>
    <mergeCell ref="D14:D17"/>
    <mergeCell ref="E14:E17"/>
    <mergeCell ref="F14:F17"/>
    <mergeCell ref="A8:F8"/>
    <mergeCell ref="E9:F9"/>
    <mergeCell ref="B10:C10"/>
    <mergeCell ref="B11:C11"/>
    <mergeCell ref="B12:C12"/>
    <mergeCell ref="C1:F1"/>
    <mergeCell ref="C2:F2"/>
    <mergeCell ref="C3:F3"/>
    <mergeCell ref="C5:F5"/>
  </mergeCells>
  <pageMargins left="1.10208333333333" right="0.39374999999999999" top="0.6" bottom="0.47222222222222199" header="0.43333333333333302" footer="0.511811023622047"/>
  <pageSetup paperSize="9" scale="98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246</cp:revision>
  <cp:lastPrinted>2025-06-24T11:14:41Z</cp:lastPrinted>
  <dcterms:created xsi:type="dcterms:W3CDTF">2020-02-17T06:04:33Z</dcterms:created>
  <dcterms:modified xsi:type="dcterms:W3CDTF">2025-06-24T12:02:16Z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